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Fernando Espinosa\Desktop\DGRV SUDAFRICA\SELECTION CRITERIA\"/>
    </mc:Choice>
  </mc:AlternateContent>
  <xr:revisionPtr revIDLastSave="0" documentId="13_ncr:1_{5D52E112-2372-4606-8886-3D389661D6C8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CRITERIA" sheetId="2" r:id="rId1"/>
    <sheet name="EVALUATION COOP" sheetId="1" r:id="rId2"/>
    <sheet name="RESULTS COOP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  <c r="C9" i="3"/>
  <c r="C8" i="3"/>
  <c r="C7" i="3"/>
  <c r="C6" i="3"/>
  <c r="C5" i="3"/>
  <c r="C4" i="3"/>
  <c r="B3" i="3"/>
  <c r="D5" i="2" l="1"/>
  <c r="C20" i="1" l="1"/>
  <c r="C3" i="1"/>
  <c r="D3" i="1" s="1"/>
  <c r="C8" i="1"/>
  <c r="D8" i="1" s="1"/>
  <c r="D9" i="1" s="1"/>
  <c r="F9" i="1" s="1"/>
  <c r="C12" i="1"/>
  <c r="C15" i="1"/>
  <c r="D15" i="1" s="1"/>
  <c r="D16" i="1" s="1"/>
  <c r="F16" i="1" s="1"/>
  <c r="C17" i="1"/>
  <c r="D17" i="1" s="1"/>
  <c r="F17" i="1" s="1"/>
  <c r="F3" i="1" l="1"/>
  <c r="D4" i="1"/>
  <c r="D5" i="1" s="1"/>
  <c r="D6" i="1" s="1"/>
  <c r="D7" i="1" s="1"/>
  <c r="D20" i="1"/>
  <c r="F20" i="1" s="1"/>
  <c r="D12" i="1"/>
  <c r="D13" i="1" s="1"/>
  <c r="F4" i="1"/>
  <c r="F15" i="1"/>
  <c r="G16" i="1" s="1"/>
  <c r="D7" i="3" s="1"/>
  <c r="D18" i="1"/>
  <c r="F18" i="1" s="1"/>
  <c r="F8" i="1"/>
  <c r="D10" i="1"/>
  <c r="D11" i="1" s="1"/>
  <c r="D21" i="1" l="1"/>
  <c r="D22" i="1" s="1"/>
  <c r="D23" i="1" s="1"/>
  <c r="F23" i="1" s="1"/>
  <c r="F13" i="1"/>
  <c r="D14" i="1"/>
  <c r="F21" i="1"/>
  <c r="F12" i="1"/>
  <c r="F14" i="1"/>
  <c r="D19" i="1"/>
  <c r="F19" i="1" s="1"/>
  <c r="G19" i="1" s="1"/>
  <c r="F10" i="1"/>
  <c r="F5" i="1"/>
  <c r="F22" i="1"/>
  <c r="F11" i="1"/>
  <c r="G11" i="1" l="1"/>
  <c r="D5" i="3" s="1"/>
  <c r="G14" i="1"/>
  <c r="D6" i="3" s="1"/>
  <c r="D8" i="3"/>
  <c r="G23" i="1"/>
  <c r="F7" i="1"/>
  <c r="F6" i="1"/>
  <c r="G7" i="1" s="1"/>
  <c r="D9" i="3" l="1"/>
  <c r="D4" i="3" l="1"/>
  <c r="D11" i="3" s="1"/>
  <c r="D13" i="3" s="1"/>
  <c r="C24" i="1"/>
  <c r="F24" i="1" l="1"/>
</calcChain>
</file>

<file path=xl/sharedStrings.xml><?xml version="1.0" encoding="utf-8"?>
<sst xmlns="http://schemas.openxmlformats.org/spreadsheetml/2006/main" count="52" uniqueCount="50">
  <si>
    <t>SELECT THE WEIGHT CRITERIA</t>
  </si>
  <si>
    <t>DGRV SCORE</t>
  </si>
  <si>
    <t>EQUAL WEIGHT</t>
  </si>
  <si>
    <t>Score (0-4)</t>
  </si>
  <si>
    <t>Scoring system</t>
  </si>
  <si>
    <t xml:space="preserve">0 Points = </t>
  </si>
  <si>
    <t>not exist</t>
  </si>
  <si>
    <t xml:space="preserve">1 Point   = </t>
  </si>
  <si>
    <t>requirements are not met</t>
  </si>
  <si>
    <t xml:space="preserve">2 Points = </t>
  </si>
  <si>
    <t>requirements are met with limitations</t>
  </si>
  <si>
    <t xml:space="preserve">3 Points = </t>
  </si>
  <si>
    <t>requirements are satisfactorily met</t>
  </si>
  <si>
    <t xml:space="preserve">4 Points = </t>
  </si>
  <si>
    <t>requirements are fully met</t>
  </si>
  <si>
    <t>MAX QUALIFICATION</t>
  </si>
  <si>
    <t>MIN 70%</t>
  </si>
  <si>
    <t>Category</t>
  </si>
  <si>
    <t>Criteria</t>
  </si>
  <si>
    <t>Weight (%)</t>
  </si>
  <si>
    <t>Priority in %</t>
  </si>
  <si>
    <t>Weighted Score</t>
  </si>
  <si>
    <t>Financial Sustainability</t>
  </si>
  <si>
    <t>Product/Service and market</t>
  </si>
  <si>
    <t>Governance</t>
  </si>
  <si>
    <t>Risk &amp; Compliance</t>
  </si>
  <si>
    <t>Social &amp; Environmental Sustainability</t>
  </si>
  <si>
    <t>Digitalization Potential</t>
  </si>
  <si>
    <t>TOTAL</t>
  </si>
  <si>
    <t>The cooperative has relevant monthly expenditures (e.g. renting of an office or employing at least one staff)</t>
  </si>
  <si>
    <t>The cooperative is tax compliant</t>
  </si>
  <si>
    <t>The cooperative can produce financial statements not older than 18 months</t>
  </si>
  <si>
    <t>The cooperative has positive equity and a loss not greater than 15% of total assets</t>
  </si>
  <si>
    <t>The coop has at least 20 members (400 in case of SACCOs)</t>
  </si>
  <si>
    <t>The cooperative can produce quotation that appear at least cost-covering for their main product/service</t>
  </si>
  <si>
    <t>The cooperative has products/services that are ready for sale within 48 hours</t>
  </si>
  <si>
    <t>The cooperative offers products/services with a recognizable USP</t>
  </si>
  <si>
    <t>The cooperative has either a digital or analogue presence that has been updated within the last 3 months</t>
  </si>
  <si>
    <t>The coop can produce protocols of the last AGM</t>
  </si>
  <si>
    <t>The last AGM happened less than 18 months ago</t>
  </si>
  <si>
    <t>The coop is either part of a secondary coop or states compliance with cooperative ombudsmen (or similar)</t>
  </si>
  <si>
    <t>The coop is tax compliant</t>
  </si>
  <si>
    <t>The coop s registered (not necessarily as a coop but in an accepted business organizational form)</t>
  </si>
  <si>
    <t>The coop contact person can produce rudimentary ideas on sustainability in a conversation</t>
  </si>
  <si>
    <t>The coop is compliant (tax&amp;regulations)</t>
  </si>
  <si>
    <t>No negative results on a web-search</t>
  </si>
  <si>
    <t>The coop has access to computers</t>
  </si>
  <si>
    <t>The coop has access to the internet</t>
  </si>
  <si>
    <t>The coop employs at least one full time employee</t>
  </si>
  <si>
    <t>The coop has a dedicated ICT department and/or strategy it can produce within 48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</si>
</sst>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ptos Narrow"/>
      <scheme val="minor"/>
    </font>
    <font>
      <sz val="10"/>
      <name val="Aptos Narrow"/>
    </font>
    <font>
      <sz val="10"/>
      <color rgb="FF000000"/>
      <name val="Aptos Narrow"/>
      <scheme val="minor"/>
    </font>
    <font>
      <sz val="10"/>
      <name val="Aptos Narrow"/>
      <family val="2"/>
    </font>
    <font>
      <sz val="10"/>
      <color rgb="FF000000"/>
      <name val="Aptos Narrow"/>
      <family val="2"/>
      <scheme val="minor"/>
    </font>
    <font>
      <b/>
      <sz val="10"/>
      <name val="Aptos Narrow"/>
      <family val="2"/>
    </font>
    <font>
      <b/>
      <sz val="10"/>
      <color rgb="FF000000"/>
      <name val="Aptos Narrow"/>
      <family val="2"/>
      <scheme val="minor"/>
    </font>
    <font>
      <b/>
      <sz val="10"/>
      <color theme="0"/>
      <name val="Aptos Narrow"/>
      <family val="2"/>
    </font>
    <font>
      <sz val="9"/>
      <color theme="1"/>
      <name val="Aptos Narrow"/>
      <family val="2"/>
      <scheme val="minor"/>
    </font>
    <font>
      <sz val="10"/>
      <color rgb="FF0070C0"/>
      <name val="Aptos Narrow"/>
      <family val="2"/>
      <scheme val="minor"/>
    </font>
    <font>
      <sz val="11"/>
      <color rgb="FF242424"/>
      <name val="Aptos"/>
      <family val="2"/>
    </font>
    <font>
      <b/>
      <sz val="10"/>
      <color rgb="FFFF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5">
    <xf numFmtId="0" fontId="0" fillId="0" borderId="0" xfId="0"/>
    <xf numFmtId="9" fontId="0" fillId="0" borderId="0" xfId="1" applyFont="1" applyAlignment="1">
      <alignment vertical="center"/>
    </xf>
    <xf numFmtId="0" fontId="0" fillId="0" borderId="0" xfId="0" applyAlignment="1">
      <alignment vertical="center"/>
    </xf>
    <xf numFmtId="9" fontId="1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9" fontId="1" fillId="0" borderId="0" xfId="0" applyNumberFormat="1" applyFont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2" fontId="0" fillId="0" borderId="0" xfId="1" applyNumberFormat="1" applyFont="1" applyAlignment="1">
      <alignment vertical="center"/>
    </xf>
    <xf numFmtId="10" fontId="1" fillId="0" borderId="0" xfId="0" applyNumberFormat="1" applyFont="1" applyAlignment="1">
      <alignment horizontal="center" vertical="center"/>
    </xf>
    <xf numFmtId="0" fontId="0" fillId="0" borderId="9" xfId="0" applyBorder="1"/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/>
    <xf numFmtId="0" fontId="7" fillId="3" borderId="2" xfId="0" applyFont="1" applyFill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/>
    <xf numFmtId="2" fontId="0" fillId="0" borderId="9" xfId="0" applyNumberFormat="1" applyBorder="1"/>
    <xf numFmtId="9" fontId="0" fillId="0" borderId="0" xfId="0" applyNumberFormat="1" applyAlignment="1">
      <alignment vertical="center"/>
    </xf>
    <xf numFmtId="2" fontId="0" fillId="0" borderId="3" xfId="0" applyNumberFormat="1" applyBorder="1" applyAlignment="1">
      <alignment vertical="center"/>
    </xf>
    <xf numFmtId="2" fontId="0" fillId="0" borderId="5" xfId="0" applyNumberFormat="1" applyBorder="1" applyAlignment="1">
      <alignment vertical="center"/>
    </xf>
    <xf numFmtId="2" fontId="0" fillId="0" borderId="8" xfId="0" applyNumberFormat="1" applyBorder="1" applyAlignment="1">
      <alignment vertical="center"/>
    </xf>
    <xf numFmtId="0" fontId="0" fillId="2" borderId="0" xfId="0" applyFill="1" applyAlignment="1">
      <alignment vertical="center"/>
    </xf>
    <xf numFmtId="0" fontId="9" fillId="4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1" fillId="2" borderId="10" xfId="1" applyFont="1" applyFill="1" applyBorder="1" applyAlignment="1">
      <alignment horizontal="center" vertical="center"/>
    </xf>
    <xf numFmtId="10" fontId="1" fillId="2" borderId="10" xfId="1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9" fontId="5" fillId="0" borderId="11" xfId="1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9" fontId="1" fillId="2" borderId="10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9" fontId="1" fillId="0" borderId="11" xfId="1" applyFont="1" applyBorder="1" applyAlignment="1">
      <alignment horizontal="center" vertical="center"/>
    </xf>
    <xf numFmtId="9" fontId="1" fillId="0" borderId="12" xfId="1" applyFont="1" applyBorder="1" applyAlignment="1">
      <alignment horizontal="center" vertical="center"/>
    </xf>
    <xf numFmtId="9" fontId="1" fillId="0" borderId="13" xfId="1" applyFont="1" applyBorder="1" applyAlignment="1">
      <alignment horizontal="center" vertical="center"/>
    </xf>
    <xf numFmtId="9" fontId="0" fillId="6" borderId="11" xfId="0" applyNumberFormat="1" applyFill="1" applyBorder="1" applyAlignment="1">
      <alignment vertical="center"/>
    </xf>
    <xf numFmtId="9" fontId="0" fillId="6" borderId="12" xfId="0" applyNumberFormat="1" applyFill="1" applyBorder="1" applyAlignment="1">
      <alignment vertical="center"/>
    </xf>
    <xf numFmtId="9" fontId="0" fillId="6" borderId="13" xfId="0" applyNumberFormat="1" applyFill="1" applyBorder="1" applyAlignment="1">
      <alignment vertical="center"/>
    </xf>
  </cellXfs>
  <cellStyles count="2">
    <cellStyle name="Normal" xfId="0" builtinId="0"/>
    <cellStyle name="Percent" xfId="1" builtinId="5"/>
  </cellStyles>
  <dxfs count="2"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EVALUATION COOP'!A1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RESULTS COOP'!A1"/><Relationship Id="rId2" Type="http://schemas.openxmlformats.org/officeDocument/2006/relationships/image" Target="../media/image5.svg"/><Relationship Id="rId1" Type="http://schemas.openxmlformats.org/officeDocument/2006/relationships/image" Target="../media/image1.pn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1508579</xdr:colOff>
      <xdr:row>1</xdr:row>
      <xdr:rowOff>116114</xdr:rowOff>
    </xdr:from>
    <xdr:to>
      <xdr:col>2</xdr:col>
      <xdr:colOff>1911804</xdr:colOff>
      <xdr:row>11</xdr:row>
      <xdr:rowOff>30389</xdr:rowOff>
    </xdr:to>
    <xdr:pic>
      <xdr:nvPicPr>
        <xdr:cNvPr id="3" name="Graphic 2" descr="Back with solid fill">
          <a:extLst>
            <a:ext uri="{FF2B5EF4-FFF2-40B4-BE49-F238E27FC236}">
              <a16:creationId xmlns:a16="http://schemas.microsoft.com/office/drawing/2014/main" id="{15D2019B-9A22-DDD6-0C28-2DFFBD020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24365" y="1095828"/>
          <a:ext cx="406400" cy="400957"/>
        </a:xfrm>
        <a:prstGeom prst="rect">
          <a:avLst/>
        </a:prstGeom>
      </xdr:spPr>
    </xdr:pic>
    <xdr:clientData/>
  </xdr:twoCellAnchor>
  <xdr:twoCellAnchor editAs="oneCell">
    <xdr:from>
      <xdr:col>3</xdr:col>
      <xdr:colOff>20409</xdr:colOff>
      <xdr:row>30</xdr:row>
      <xdr:rowOff>54883</xdr:rowOff>
    </xdr:from>
    <xdr:to>
      <xdr:col>3</xdr:col>
      <xdr:colOff>925284</xdr:colOff>
      <xdr:row>35</xdr:row>
      <xdr:rowOff>162380</xdr:rowOff>
    </xdr:to>
    <xdr:pic>
      <xdr:nvPicPr>
        <xdr:cNvPr id="6" name="Graphic 5" descr="Arrow Right with solid fill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8E46B5A-1E44-2C7D-5E1F-F6422250C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3075213" y="5259615"/>
          <a:ext cx="904875" cy="917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91281</xdr:colOff>
      <xdr:row>0</xdr:row>
      <xdr:rowOff>57259</xdr:rowOff>
    </xdr:from>
    <xdr:to>
      <xdr:col>4</xdr:col>
      <xdr:colOff>372269</xdr:colOff>
      <xdr:row>2</xdr:row>
      <xdr:rowOff>20746</xdr:rowOff>
    </xdr:to>
    <xdr:pic>
      <xdr:nvPicPr>
        <xdr:cNvPr id="2" name="Graphic 1" descr="Back with solid fill">
          <a:extLst>
            <a:ext uri="{FF2B5EF4-FFF2-40B4-BE49-F238E27FC236}">
              <a16:creationId xmlns:a16="http://schemas.microsoft.com/office/drawing/2014/main" id="{2F11A169-89A7-4A31-88E0-3DED23413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2516980">
          <a:off x="5857875" y="57259"/>
          <a:ext cx="277813" cy="277813"/>
        </a:xfrm>
        <a:prstGeom prst="rect">
          <a:avLst/>
        </a:prstGeom>
      </xdr:spPr>
    </xdr:pic>
    <xdr:clientData/>
  </xdr:twoCellAnchor>
  <xdr:twoCellAnchor editAs="oneCell">
    <xdr:from>
      <xdr:col>8</xdr:col>
      <xdr:colOff>136922</xdr:colOff>
      <xdr:row>0</xdr:row>
      <xdr:rowOff>154781</xdr:rowOff>
    </xdr:from>
    <xdr:to>
      <xdr:col>9</xdr:col>
      <xdr:colOff>131366</xdr:colOff>
      <xdr:row>3</xdr:row>
      <xdr:rowOff>411162</xdr:rowOff>
    </xdr:to>
    <xdr:pic>
      <xdr:nvPicPr>
        <xdr:cNvPr id="3" name="Graphic 2" descr="Arrow Right with solid fill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F5187D8-9565-46EB-93E2-A61C59376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7864078" y="154781"/>
          <a:ext cx="911225" cy="9080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41D38-9D4D-4F6C-B70C-E1EE5663751A}">
  <sheetPr>
    <tabColor rgb="FFFFC000"/>
  </sheetPr>
  <dimension ref="C1:F29"/>
  <sheetViews>
    <sheetView showGridLines="0" tabSelected="1" zoomScale="140" zoomScaleNormal="140" workbookViewId="0">
      <selection activeCell="G23" sqref="G23"/>
    </sheetView>
  </sheetViews>
  <sheetFormatPr defaultRowHeight="13" outlineLevelRow="1" x14ac:dyDescent="0.3"/>
  <cols>
    <col min="3" max="3" width="30.296875" bestFit="1" customWidth="1"/>
    <col min="4" max="4" width="40.09765625" style="2" customWidth="1"/>
    <col min="6" max="6" width="36.09765625" bestFit="1" customWidth="1"/>
  </cols>
  <sheetData>
    <row r="1" spans="3:6" x14ac:dyDescent="0.3">
      <c r="F1" s="5"/>
    </row>
    <row r="2" spans="3:6" x14ac:dyDescent="0.3">
      <c r="C2" s="14" t="s">
        <v>0</v>
      </c>
    </row>
    <row r="3" spans="3:6" x14ac:dyDescent="0.3">
      <c r="D3" s="27" t="s">
        <v>1</v>
      </c>
    </row>
    <row r="5" spans="3:6" hidden="1" outlineLevel="1" x14ac:dyDescent="0.3">
      <c r="C5" s="12" t="s">
        <v>2</v>
      </c>
      <c r="D5" s="23">
        <f>100%/(COUNT(D6:D11))</f>
        <v>0.16666666666666666</v>
      </c>
    </row>
    <row r="6" spans="3:6" hidden="1" outlineLevel="1" x14ac:dyDescent="0.3">
      <c r="C6" s="12" t="s">
        <v>1</v>
      </c>
      <c r="D6" s="52">
        <v>0.2</v>
      </c>
    </row>
    <row r="7" spans="3:6" hidden="1" outlineLevel="1" x14ac:dyDescent="0.3">
      <c r="D7" s="53">
        <v>0.15</v>
      </c>
    </row>
    <row r="8" spans="3:6" hidden="1" outlineLevel="1" x14ac:dyDescent="0.3">
      <c r="D8" s="53">
        <v>0.2</v>
      </c>
    </row>
    <row r="9" spans="3:6" hidden="1" outlineLevel="1" x14ac:dyDescent="0.3">
      <c r="D9" s="53">
        <v>0.15</v>
      </c>
    </row>
    <row r="10" spans="3:6" hidden="1" outlineLevel="1" x14ac:dyDescent="0.3">
      <c r="D10" s="53">
        <v>0.15</v>
      </c>
    </row>
    <row r="11" spans="3:6" hidden="1" outlineLevel="1" x14ac:dyDescent="0.3">
      <c r="D11" s="54">
        <v>0.15</v>
      </c>
    </row>
    <row r="12" spans="3:6" collapsed="1" x14ac:dyDescent="0.3"/>
    <row r="14" spans="3:6" x14ac:dyDescent="0.3">
      <c r="C14" s="13" t="s">
        <v>3</v>
      </c>
    </row>
    <row r="15" spans="3:6" hidden="1" outlineLevel="1" x14ac:dyDescent="0.3">
      <c r="D15" s="2">
        <v>0</v>
      </c>
    </row>
    <row r="16" spans="3:6" hidden="1" outlineLevel="1" x14ac:dyDescent="0.3">
      <c r="D16" s="2">
        <v>1</v>
      </c>
    </row>
    <row r="17" spans="3:4" hidden="1" outlineLevel="1" x14ac:dyDescent="0.3">
      <c r="D17" s="2">
        <v>2</v>
      </c>
    </row>
    <row r="18" spans="3:4" hidden="1" outlineLevel="1" x14ac:dyDescent="0.3">
      <c r="D18" s="2">
        <v>3</v>
      </c>
    </row>
    <row r="19" spans="3:4" hidden="1" outlineLevel="1" x14ac:dyDescent="0.3">
      <c r="D19" s="2">
        <v>4</v>
      </c>
    </row>
    <row r="20" spans="3:4" collapsed="1" x14ac:dyDescent="0.3"/>
    <row r="21" spans="3:4" x14ac:dyDescent="0.3">
      <c r="C21" s="19" t="s">
        <v>4</v>
      </c>
      <c r="D21" s="20"/>
    </row>
    <row r="22" spans="3:4" x14ac:dyDescent="0.3">
      <c r="C22" s="19" t="s">
        <v>5</v>
      </c>
      <c r="D22" s="20" t="s">
        <v>6</v>
      </c>
    </row>
    <row r="23" spans="3:4" x14ac:dyDescent="0.3">
      <c r="C23" s="19" t="s">
        <v>7</v>
      </c>
      <c r="D23" s="20" t="s">
        <v>8</v>
      </c>
    </row>
    <row r="24" spans="3:4" x14ac:dyDescent="0.3">
      <c r="C24" s="19" t="s">
        <v>9</v>
      </c>
      <c r="D24" s="20" t="s">
        <v>10</v>
      </c>
    </row>
    <row r="25" spans="3:4" x14ac:dyDescent="0.3">
      <c r="C25" s="19" t="s">
        <v>11</v>
      </c>
      <c r="D25" s="20" t="s">
        <v>12</v>
      </c>
    </row>
    <row r="26" spans="3:4" x14ac:dyDescent="0.3">
      <c r="C26" s="19" t="s">
        <v>13</v>
      </c>
      <c r="D26" s="20" t="s">
        <v>14</v>
      </c>
    </row>
    <row r="28" spans="3:4" x14ac:dyDescent="0.3">
      <c r="C28" s="19" t="s">
        <v>15</v>
      </c>
      <c r="D28" s="28">
        <v>4</v>
      </c>
    </row>
    <row r="29" spans="3:4" x14ac:dyDescent="0.3">
      <c r="C29" s="19" t="s">
        <v>16</v>
      </c>
      <c r="D29" s="29">
        <f>D28*70%</f>
        <v>2.8</v>
      </c>
    </row>
  </sheetData>
  <dataValidations xWindow="1139" yWindow="602" count="2">
    <dataValidation type="list" allowBlank="1" showInputMessage="1" showErrorMessage="1" sqref="D3" xr:uid="{AE6699B6-226C-4CD6-81D5-C3585AD52D0D}">
      <formula1>$C$5:$C$7</formula1>
    </dataValidation>
    <dataValidation allowBlank="1" showInputMessage="1" showErrorMessage="1" prompt="0 = not exist_x000a_1 = requirements are not met_x000a_2 = requirements met with limitations_x000a_3 = requirements are satisfactorily met_x000a_4 = requirements are fully met" sqref="C22:C26 E22:F26 D22:D25" xr:uid="{AA937290-530F-422D-B06E-29D1AEAD965D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outlinePr summaryBelow="0" summaryRight="0"/>
  </sheetPr>
  <dimension ref="A2:G24"/>
  <sheetViews>
    <sheetView showGridLines="0" zoomScale="160" zoomScaleNormal="160" workbookViewId="0">
      <pane xSplit="1" ySplit="2" topLeftCell="B3" activePane="bottomRight" state="frozen"/>
      <selection pane="topRight" activeCell="C22" sqref="C22"/>
      <selection pane="bottomLeft" activeCell="C22" sqref="C22"/>
      <selection pane="bottomRight"/>
    </sheetView>
  </sheetViews>
  <sheetFormatPr defaultColWidth="14.3984375" defaultRowHeight="13" x14ac:dyDescent="0.3"/>
  <cols>
    <col min="1" max="1" width="30.8984375" bestFit="1" customWidth="1"/>
    <col min="2" max="2" width="40.3984375" style="11" bestFit="1" customWidth="1"/>
    <col min="3" max="3" width="9.3984375" style="1" bestFit="1" customWidth="1"/>
    <col min="4" max="4" width="10.09765625" style="2" bestFit="1" customWidth="1"/>
    <col min="5" max="5" width="9.69921875" bestFit="1" customWidth="1"/>
    <col min="6" max="6" width="13.3984375" style="18" bestFit="1" customWidth="1"/>
    <col min="7" max="7" width="4.5" bestFit="1" customWidth="1"/>
    <col min="8" max="8" width="3.8984375" customWidth="1"/>
  </cols>
  <sheetData>
    <row r="2" spans="1:7" s="12" customFormat="1" x14ac:dyDescent="0.3">
      <c r="A2" s="36" t="s">
        <v>17</v>
      </c>
      <c r="B2" s="37" t="s">
        <v>18</v>
      </c>
      <c r="C2" s="38" t="s">
        <v>19</v>
      </c>
      <c r="D2" s="13" t="s">
        <v>20</v>
      </c>
      <c r="E2" s="13" t="s">
        <v>3</v>
      </c>
      <c r="F2" s="16" t="s">
        <v>21</v>
      </c>
    </row>
    <row r="3" spans="1:7" s="12" customFormat="1" ht="26" x14ac:dyDescent="0.3">
      <c r="A3" s="42" t="s">
        <v>22</v>
      </c>
      <c r="B3" s="46" t="s">
        <v>33</v>
      </c>
      <c r="C3" s="49">
        <f>IF(CRITERIA!D3=CRITERIA!C6,CRITERIA!D6,CRITERIA!D5)</f>
        <v>0.2</v>
      </c>
      <c r="D3" s="45">
        <f>C3/COUNTA(B3:B7)</f>
        <v>0.04</v>
      </c>
      <c r="E3" s="15">
        <v>4</v>
      </c>
      <c r="F3" s="25">
        <f>D3*E3</f>
        <v>0.16</v>
      </c>
    </row>
    <row r="4" spans="1:7" ht="43.5" x14ac:dyDescent="0.3">
      <c r="A4" s="43"/>
      <c r="B4" s="47" t="s">
        <v>29</v>
      </c>
      <c r="C4" s="50"/>
      <c r="D4" s="23">
        <f>+D3</f>
        <v>0.04</v>
      </c>
      <c r="E4" s="15">
        <v>4</v>
      </c>
      <c r="F4" s="25">
        <f>D3*E4</f>
        <v>0.16</v>
      </c>
    </row>
    <row r="5" spans="1:7" ht="14.5" x14ac:dyDescent="0.3">
      <c r="A5" s="43"/>
      <c r="B5" s="47" t="s">
        <v>30</v>
      </c>
      <c r="C5" s="50"/>
      <c r="D5" s="23">
        <f t="shared" ref="D5:D7" si="0">+D4</f>
        <v>0.04</v>
      </c>
      <c r="E5" s="15">
        <v>4</v>
      </c>
      <c r="F5" s="25">
        <f t="shared" ref="F4:F23" si="1">D5*E5</f>
        <v>0.16</v>
      </c>
    </row>
    <row r="6" spans="1:7" ht="29" x14ac:dyDescent="0.3">
      <c r="A6" s="43"/>
      <c r="B6" s="47" t="s">
        <v>31</v>
      </c>
      <c r="C6" s="50"/>
      <c r="D6" s="23">
        <f t="shared" si="0"/>
        <v>0.04</v>
      </c>
      <c r="E6" s="15">
        <v>4</v>
      </c>
      <c r="F6" s="25">
        <f t="shared" si="1"/>
        <v>0.16</v>
      </c>
    </row>
    <row r="7" spans="1:7" ht="29" x14ac:dyDescent="0.3">
      <c r="A7" s="44"/>
      <c r="B7" s="48" t="s">
        <v>32</v>
      </c>
      <c r="C7" s="51"/>
      <c r="D7" s="23">
        <f t="shared" si="0"/>
        <v>0.04</v>
      </c>
      <c r="E7" s="15">
        <v>4</v>
      </c>
      <c r="F7" s="26">
        <f t="shared" si="1"/>
        <v>0.16</v>
      </c>
      <c r="G7" s="22">
        <f>+SUM(F3:F7)</f>
        <v>0.8</v>
      </c>
    </row>
    <row r="8" spans="1:7" ht="43.5" x14ac:dyDescent="0.3">
      <c r="A8" s="33" t="s">
        <v>23</v>
      </c>
      <c r="B8" s="40" t="s">
        <v>34</v>
      </c>
      <c r="C8" s="50">
        <f>IF(CRITERIA!D3=CRITERIA!C6,CRITERIA!D7,CRITERIA!D5)</f>
        <v>0.15</v>
      </c>
      <c r="D8" s="34">
        <f>C8/COUNTA(B8:B11)</f>
        <v>3.7499999999999999E-2</v>
      </c>
      <c r="E8" s="15">
        <v>4</v>
      </c>
      <c r="F8" s="24">
        <f t="shared" si="1"/>
        <v>0.15</v>
      </c>
    </row>
    <row r="9" spans="1:7" ht="29" x14ac:dyDescent="0.3">
      <c r="A9" s="31"/>
      <c r="B9" s="40" t="s">
        <v>35</v>
      </c>
      <c r="C9" s="50"/>
      <c r="D9" s="6">
        <f>D8</f>
        <v>3.7499999999999999E-2</v>
      </c>
      <c r="E9" s="15">
        <v>4</v>
      </c>
      <c r="F9" s="25">
        <f t="shared" si="1"/>
        <v>0.15</v>
      </c>
    </row>
    <row r="10" spans="1:7" ht="29" x14ac:dyDescent="0.3">
      <c r="A10" s="31"/>
      <c r="B10" s="40" t="s">
        <v>36</v>
      </c>
      <c r="C10" s="50"/>
      <c r="D10" s="6">
        <f t="shared" ref="D10:D11" si="2">D9</f>
        <v>3.7499999999999999E-2</v>
      </c>
      <c r="E10" s="15">
        <v>4</v>
      </c>
      <c r="F10" s="25">
        <f t="shared" si="1"/>
        <v>0.15</v>
      </c>
    </row>
    <row r="11" spans="1:7" ht="43.5" x14ac:dyDescent="0.3">
      <c r="A11" s="32"/>
      <c r="B11" s="41" t="s">
        <v>37</v>
      </c>
      <c r="C11" s="51"/>
      <c r="D11" s="6">
        <f t="shared" si="2"/>
        <v>3.7499999999999999E-2</v>
      </c>
      <c r="E11" s="15">
        <v>4</v>
      </c>
      <c r="F11" s="25">
        <f t="shared" si="1"/>
        <v>0.15</v>
      </c>
      <c r="G11" s="10">
        <f>+SUM(F8:F11)</f>
        <v>0.6</v>
      </c>
    </row>
    <row r="12" spans="1:7" ht="29" x14ac:dyDescent="0.3">
      <c r="A12" s="30" t="s">
        <v>24</v>
      </c>
      <c r="B12" s="39" t="s">
        <v>38</v>
      </c>
      <c r="C12" s="49">
        <f>IF(CRITERIA!D3=CRITERIA!C6,CRITERIA!D8,CRITERIA!D5)</f>
        <v>0.2</v>
      </c>
      <c r="D12" s="34">
        <f>C12/COUNTA(B12:B14)</f>
        <v>6.6666666666666666E-2</v>
      </c>
      <c r="E12" s="15">
        <v>4</v>
      </c>
      <c r="F12" s="24">
        <f t="shared" si="1"/>
        <v>0.26666666666666666</v>
      </c>
    </row>
    <row r="13" spans="1:7" ht="29" x14ac:dyDescent="0.3">
      <c r="A13" s="31"/>
      <c r="B13" s="40" t="s">
        <v>39</v>
      </c>
      <c r="C13" s="50"/>
      <c r="D13" s="6">
        <f>D12</f>
        <v>6.6666666666666666E-2</v>
      </c>
      <c r="E13" s="15">
        <v>4</v>
      </c>
      <c r="F13" s="25">
        <f t="shared" si="1"/>
        <v>0.26666666666666666</v>
      </c>
    </row>
    <row r="14" spans="1:7" ht="43.5" x14ac:dyDescent="0.3">
      <c r="A14" s="32"/>
      <c r="B14" s="41" t="s">
        <v>40</v>
      </c>
      <c r="C14" s="51"/>
      <c r="D14" s="6">
        <f t="shared" ref="D14" si="3">D13</f>
        <v>6.6666666666666666E-2</v>
      </c>
      <c r="E14" s="15">
        <v>4</v>
      </c>
      <c r="F14" s="25">
        <f t="shared" si="1"/>
        <v>0.26666666666666666</v>
      </c>
      <c r="G14" s="22">
        <f>+SUM(F12:F14)</f>
        <v>0.8</v>
      </c>
    </row>
    <row r="15" spans="1:7" ht="14.5" x14ac:dyDescent="0.3">
      <c r="A15" s="30" t="s">
        <v>25</v>
      </c>
      <c r="B15" s="39" t="s">
        <v>41</v>
      </c>
      <c r="C15" s="49">
        <f>IF(CRITERIA!D3=CRITERIA!C6,CRITERIA!D9,CRITERIA!D5)</f>
        <v>0.15</v>
      </c>
      <c r="D15" s="34">
        <f>C15/COUNTA(B15:B16)</f>
        <v>7.4999999999999997E-2</v>
      </c>
      <c r="E15" s="15">
        <v>4</v>
      </c>
      <c r="F15" s="24">
        <f t="shared" si="1"/>
        <v>0.3</v>
      </c>
    </row>
    <row r="16" spans="1:7" ht="43.5" x14ac:dyDescent="0.3">
      <c r="A16" s="32"/>
      <c r="B16" s="41" t="s">
        <v>42</v>
      </c>
      <c r="C16" s="51"/>
      <c r="D16" s="6">
        <f>D15</f>
        <v>7.4999999999999997E-2</v>
      </c>
      <c r="E16" s="15">
        <v>4</v>
      </c>
      <c r="F16" s="25">
        <f t="shared" si="1"/>
        <v>0.3</v>
      </c>
      <c r="G16" s="22">
        <f>+SUM(F15:F16)</f>
        <v>0.6</v>
      </c>
    </row>
    <row r="17" spans="1:7" ht="43.5" x14ac:dyDescent="0.3">
      <c r="A17" s="30" t="s">
        <v>26</v>
      </c>
      <c r="B17" s="39" t="s">
        <v>43</v>
      </c>
      <c r="C17" s="49">
        <f>IF(CRITERIA!D3=CRITERIA!C6,CRITERIA!D10,CRITERIA!D5)</f>
        <v>0.15</v>
      </c>
      <c r="D17" s="34">
        <f>C17/COUNTA(B17:B19)</f>
        <v>4.9999999999999996E-2</v>
      </c>
      <c r="E17" s="15">
        <v>4</v>
      </c>
      <c r="F17" s="24">
        <f t="shared" si="1"/>
        <v>0.19999999999999998</v>
      </c>
    </row>
    <row r="18" spans="1:7" ht="14.5" x14ac:dyDescent="0.3">
      <c r="A18" s="31"/>
      <c r="B18" s="40" t="s">
        <v>44</v>
      </c>
      <c r="C18" s="50"/>
      <c r="D18" s="6">
        <f>D17</f>
        <v>4.9999999999999996E-2</v>
      </c>
      <c r="E18" s="15">
        <v>4</v>
      </c>
      <c r="F18" s="25">
        <f t="shared" si="1"/>
        <v>0.19999999999999998</v>
      </c>
    </row>
    <row r="19" spans="1:7" ht="14.5" x14ac:dyDescent="0.3">
      <c r="A19" s="32"/>
      <c r="B19" s="41" t="s">
        <v>45</v>
      </c>
      <c r="C19" s="51"/>
      <c r="D19" s="3">
        <f>D18</f>
        <v>4.9999999999999996E-2</v>
      </c>
      <c r="E19" s="15">
        <v>4</v>
      </c>
      <c r="F19" s="26">
        <f t="shared" si="1"/>
        <v>0.19999999999999998</v>
      </c>
      <c r="G19" s="10">
        <f>+SUM(F17:F19)</f>
        <v>0.6</v>
      </c>
    </row>
    <row r="20" spans="1:7" ht="14.5" x14ac:dyDescent="0.3">
      <c r="A20" s="30" t="s">
        <v>27</v>
      </c>
      <c r="B20" s="39" t="s">
        <v>46</v>
      </c>
      <c r="C20" s="49">
        <f>IF(CRITERIA!D3=CRITERIA!C6,CRITERIA!D11,CRITERIA!D5)</f>
        <v>0.15</v>
      </c>
      <c r="D20" s="35">
        <f>C20/COUNTA(B20:B23)</f>
        <v>3.7499999999999999E-2</v>
      </c>
      <c r="E20" s="15">
        <v>4</v>
      </c>
      <c r="F20" s="24">
        <f t="shared" si="1"/>
        <v>0.15</v>
      </c>
    </row>
    <row r="21" spans="1:7" ht="14.5" x14ac:dyDescent="0.3">
      <c r="A21" s="31"/>
      <c r="B21" s="40" t="s">
        <v>47</v>
      </c>
      <c r="C21" s="50"/>
      <c r="D21" s="9">
        <f>D20</f>
        <v>3.7499999999999999E-2</v>
      </c>
      <c r="E21" s="15">
        <v>4</v>
      </c>
      <c r="F21" s="25">
        <f t="shared" si="1"/>
        <v>0.15</v>
      </c>
    </row>
    <row r="22" spans="1:7" ht="29" x14ac:dyDescent="0.3">
      <c r="A22" s="31"/>
      <c r="B22" s="40" t="s">
        <v>48</v>
      </c>
      <c r="C22" s="50"/>
      <c r="D22" s="9">
        <f t="shared" ref="D22:D23" si="4">D21</f>
        <v>3.7499999999999999E-2</v>
      </c>
      <c r="E22" s="15">
        <v>4</v>
      </c>
      <c r="F22" s="25">
        <f t="shared" si="1"/>
        <v>0.15</v>
      </c>
    </row>
    <row r="23" spans="1:7" ht="43.5" x14ac:dyDescent="0.3">
      <c r="A23" s="32"/>
      <c r="B23" s="41" t="s">
        <v>49</v>
      </c>
      <c r="C23" s="51"/>
      <c r="D23" s="7">
        <f t="shared" si="4"/>
        <v>3.7499999999999999E-2</v>
      </c>
      <c r="E23" s="15">
        <v>4</v>
      </c>
      <c r="F23" s="26">
        <f t="shared" si="1"/>
        <v>0.15</v>
      </c>
      <c r="G23" s="10">
        <f>+SUM(F20:F23)</f>
        <v>0.6</v>
      </c>
    </row>
    <row r="24" spans="1:7" x14ac:dyDescent="0.3">
      <c r="C24" s="1">
        <f>+SUM(C3:C23)</f>
        <v>1</v>
      </c>
      <c r="D24" s="1"/>
      <c r="E24" s="8"/>
      <c r="F24" s="18">
        <f>+SUM(F4:F23)</f>
        <v>3.84</v>
      </c>
    </row>
  </sheetData>
  <mergeCells count="12">
    <mergeCell ref="A17:A19"/>
    <mergeCell ref="A20:A23"/>
    <mergeCell ref="C12:C14"/>
    <mergeCell ref="C20:C23"/>
    <mergeCell ref="C17:C19"/>
    <mergeCell ref="C15:C16"/>
    <mergeCell ref="A8:A11"/>
    <mergeCell ref="C8:C11"/>
    <mergeCell ref="A12:A14"/>
    <mergeCell ref="A15:A16"/>
    <mergeCell ref="C3:C7"/>
    <mergeCell ref="A3:A7"/>
  </mergeCells>
  <dataValidations xWindow="1630" yWindow="459" count="1">
    <dataValidation allowBlank="1" showInputMessage="1" showErrorMessage="1" prompt="0 = not exist_x000a_1 = requirements are not met_x000a_2 = requirements met with limitations_x000a_3 = requirements are satisfactorily met_x000a_4 = requirements are fully met" sqref="E2" xr:uid="{8E20C048-5798-4CB8-9059-2DD4E02261EC}"/>
  </dataValidation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630" yWindow="459" count="1">
        <x14:dataValidation type="list" allowBlank="1" showInputMessage="1" showErrorMessage="1" xr:uid="{3515022E-0050-4E03-9D2C-A8DBB76BB2AF}">
          <x14:formula1>
            <xm:f>CRITERIA!$D$15:$D$19</xm:f>
          </x14:formula1>
          <xm:sqref>E3:E23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D490B-6FAA-4A2F-AD22-A8743582257B}">
  <sheetPr>
    <tabColor rgb="FF92D050"/>
  </sheetPr>
  <dimension ref="B3:D13"/>
  <sheetViews>
    <sheetView showGridLines="0" zoomScale="120" zoomScaleNormal="120" workbookViewId="0">
      <selection activeCell="D13" sqref="D13"/>
    </sheetView>
  </sheetViews>
  <sheetFormatPr defaultRowHeight="13" x14ac:dyDescent="0.3"/>
  <cols>
    <col min="3" max="3" width="30.8984375" bestFit="1" customWidth="1"/>
    <col min="4" max="4" width="13.09765625" customWidth="1"/>
  </cols>
  <sheetData>
    <row r="3" spans="2:4" x14ac:dyDescent="0.3">
      <c r="B3" s="21" t="str">
        <f>'EVALUATION COOP'!A2</f>
        <v>Category</v>
      </c>
    </row>
    <row r="4" spans="2:4" x14ac:dyDescent="0.3">
      <c r="C4" t="str">
        <f>'EVALUATION COOP'!A3</f>
        <v>Financial Sustainability</v>
      </c>
      <c r="D4" s="17">
        <f>'EVALUATION COOP'!G7</f>
        <v>0.8</v>
      </c>
    </row>
    <row r="5" spans="2:4" x14ac:dyDescent="0.3">
      <c r="C5" t="str">
        <f>'EVALUATION COOP'!A8</f>
        <v>Product/Service and market</v>
      </c>
      <c r="D5" s="17">
        <f>+'EVALUATION COOP'!G11</f>
        <v>0.6</v>
      </c>
    </row>
    <row r="6" spans="2:4" x14ac:dyDescent="0.3">
      <c r="C6" t="str">
        <f>'EVALUATION COOP'!A12</f>
        <v>Governance</v>
      </c>
      <c r="D6" s="17">
        <f>+'EVALUATION COOP'!G14</f>
        <v>0.8</v>
      </c>
    </row>
    <row r="7" spans="2:4" x14ac:dyDescent="0.3">
      <c r="C7" t="str">
        <f>'EVALUATION COOP'!A15</f>
        <v>Risk &amp; Compliance</v>
      </c>
      <c r="D7" s="17">
        <f>+'EVALUATION COOP'!G16</f>
        <v>0.6</v>
      </c>
    </row>
    <row r="8" spans="2:4" x14ac:dyDescent="0.3">
      <c r="C8" t="str">
        <f>'EVALUATION COOP'!A17</f>
        <v>Social &amp; Environmental Sustainability</v>
      </c>
      <c r="D8" s="17">
        <f>'EVALUATION COOP'!G19</f>
        <v>0.6</v>
      </c>
    </row>
    <row r="9" spans="2:4" x14ac:dyDescent="0.3">
      <c r="C9" t="str">
        <f>'EVALUATION COOP'!A20</f>
        <v>Digitalization Potential</v>
      </c>
      <c r="D9" s="17">
        <f>'EVALUATION COOP'!G23</f>
        <v>0.6</v>
      </c>
    </row>
    <row r="10" spans="2:4" x14ac:dyDescent="0.3">
      <c r="D10" s="17"/>
    </row>
    <row r="11" spans="2:4" x14ac:dyDescent="0.3">
      <c r="C11" s="5" t="s">
        <v>28</v>
      </c>
      <c r="D11" s="22">
        <f>SUM(D4:D9)</f>
        <v>4</v>
      </c>
    </row>
    <row r="12" spans="2:4" x14ac:dyDescent="0.3">
      <c r="D12" s="17"/>
    </row>
    <row r="13" spans="2:4" x14ac:dyDescent="0.3">
      <c r="D13" s="4" t="str">
        <f>IF(D11&gt;CRITERIA!D29,"ELIGIBLE","NOT ELIGIBLE")</f>
        <v>ELIGIBLE</v>
      </c>
    </row>
  </sheetData>
  <conditionalFormatting sqref="D13">
    <cfRule type="containsText" dxfId="1" priority="1" operator="containsText" text="NOT ELIGIBLE">
      <formula>NOT(ISERROR(SEARCH("NOT ELIGIBLE",D13)))</formula>
    </cfRule>
    <cfRule type="containsText" dxfId="0" priority="2" operator="containsText" text="ELIGIBLE">
      <formula>NOT(ISERROR(SEARCH("ELIGIBLE",D13)))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DC55F9BF464145A6D700115A0C24D8" ma:contentTypeVersion="4" ma:contentTypeDescription="Create a new document." ma:contentTypeScope="" ma:versionID="d4d13bf917af1341b44b0750cb4c75e9">
  <xsd:schema xmlns:xsd="http://www.w3.org/2001/XMLSchema" xmlns:xs="http://www.w3.org/2001/XMLSchema" xmlns:p="http://schemas.microsoft.com/office/2006/metadata/properties" xmlns:ns2="884da9a5-9365-446b-a2e7-ad7b55f519d8" targetNamespace="http://schemas.microsoft.com/office/2006/metadata/properties" ma:root="true" ma:fieldsID="6953f17dc21d90ef57c8faeb9ac5e16b" ns2:_="">
    <xsd:import namespace="884da9a5-9365-446b-a2e7-ad7b55f51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4da9a5-9365-446b-a2e7-ad7b55f519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B70AC0-10D3-483C-832D-666AE314C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4da9a5-9365-446b-a2e7-ad7b55f519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F580BB-6CF9-44D9-BBF7-006B5CBBE1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04E4FF-439D-40D2-A266-66829185934A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884da9a5-9365-446b-a2e7-ad7b55f519d8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CRITERIA</vt:lpstr>
      <vt:lpstr>EVALUATION COOP</vt:lpstr>
      <vt:lpstr>RESULTS COOP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DGRV FE QUITO</dc:creator>
  <cp:keywords/>
  <dc:description/>
  <cp:lastModifiedBy>Fernando Espinosa</cp:lastModifiedBy>
  <cp:revision/>
  <dcterms:created xsi:type="dcterms:W3CDTF">2025-04-23T07:29:29Z</dcterms:created>
  <dcterms:modified xsi:type="dcterms:W3CDTF">2025-05-12T14:52:20Z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0x0101004DDC55F9BF464145A6D700115A0C24D8</vt:lpwstr>
  </property>
</Properties>
</file>